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ckups\"/>
    </mc:Choice>
  </mc:AlternateContent>
  <xr:revisionPtr revIDLastSave="0" documentId="13_ncr:1_{CCF296FF-8889-4C8C-BB8F-A84E8C3C7B98}" xr6:coauthVersionLast="47" xr6:coauthVersionMax="47" xr10:uidLastSave="{00000000-0000-0000-0000-000000000000}"/>
  <bookViews>
    <workbookView xWindow="-120" yWindow="-120" windowWidth="29040" windowHeight="15840" activeTab="1" xr2:uid="{5722A58A-2E9E-4407-90DF-B856128D96CB}"/>
  </bookViews>
  <sheets>
    <sheet name="Fuel" sheetId="1" r:id="rId1"/>
    <sheet name="Boost" sheetId="2" r:id="rId2"/>
    <sheet name="Ethanol Modifi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E8" i="2"/>
  <c r="E9" i="2"/>
  <c r="D8" i="2"/>
  <c r="D9" i="2"/>
  <c r="D7" i="2"/>
  <c r="J14" i="2"/>
  <c r="J13" i="2"/>
  <c r="J16" i="2" s="1"/>
  <c r="J7" i="2" s="1"/>
  <c r="J8" i="2" s="1"/>
  <c r="F4" i="2"/>
  <c r="E4" i="2"/>
  <c r="D4" i="2"/>
  <c r="C4" i="2"/>
  <c r="J15" i="2" l="1"/>
  <c r="J9" i="2"/>
  <c r="B6" i="3" l="1"/>
  <c r="B7" i="3" s="1"/>
  <c r="B13" i="2"/>
  <c r="B16" i="2" s="1"/>
  <c r="B14" i="2"/>
  <c r="K8" i="1"/>
  <c r="G13" i="1"/>
  <c r="G14" i="1" s="1"/>
  <c r="G8" i="1"/>
  <c r="B10" i="1"/>
  <c r="C6" i="1"/>
  <c r="C7" i="1"/>
  <c r="C8" i="1"/>
  <c r="C9" i="1"/>
  <c r="C5" i="1"/>
  <c r="B7" i="2" l="1"/>
  <c r="B15" i="2"/>
  <c r="K6" i="1"/>
  <c r="K9" i="1" s="1"/>
  <c r="G9" i="1"/>
  <c r="K7" i="1" s="1"/>
  <c r="C10" i="1"/>
  <c r="C12" i="1" s="1"/>
  <c r="E7" i="2" l="1"/>
  <c r="F7" i="2"/>
  <c r="B9" i="2"/>
  <c r="B8" i="2"/>
  <c r="C7" i="2"/>
  <c r="C8" i="2" l="1"/>
  <c r="C9" i="2"/>
</calcChain>
</file>

<file path=xl/sharedStrings.xml><?xml version="1.0" encoding="utf-8"?>
<sst xmlns="http://schemas.openxmlformats.org/spreadsheetml/2006/main" count="66" uniqueCount="55">
  <si>
    <t>Fuel composition calculator</t>
  </si>
  <si>
    <t>Octane:</t>
  </si>
  <si>
    <t>Gallons:</t>
  </si>
  <si>
    <t>Total:</t>
  </si>
  <si>
    <t>OXG</t>
  </si>
  <si>
    <t>Ethanol:</t>
  </si>
  <si>
    <t>Ethanol content of current fuel:</t>
  </si>
  <si>
    <t>Gallons of current fuel:</t>
  </si>
  <si>
    <t>Gallons of Ethanol in current fuel:</t>
  </si>
  <si>
    <t>Gallons of Gasoline in current fuel:</t>
  </si>
  <si>
    <t>Ethanol content of new fuel:</t>
  </si>
  <si>
    <t>Gallons of new fuel:</t>
  </si>
  <si>
    <t>Gallons of Ethanol in new fuel:</t>
  </si>
  <si>
    <t>Gallons of Gasoline in new fuel:</t>
  </si>
  <si>
    <t>Total gallons:</t>
  </si>
  <si>
    <t>Total gallons Ethanol:</t>
  </si>
  <si>
    <t>Fuel composition:</t>
  </si>
  <si>
    <t>Total gallons Gasoline:</t>
  </si>
  <si>
    <t>Boost Calculator</t>
  </si>
  <si>
    <t>Previous power</t>
  </si>
  <si>
    <t>At boost #</t>
  </si>
  <si>
    <t>New boost number</t>
  </si>
  <si>
    <t>New power</t>
  </si>
  <si>
    <t>Total pressure</t>
  </si>
  <si>
    <t>New Pressure</t>
  </si>
  <si>
    <t>HP/PSI</t>
  </si>
  <si>
    <t>Gain from Ethanol</t>
  </si>
  <si>
    <t>Stock boosted HP</t>
  </si>
  <si>
    <t>Percent Ethanol</t>
  </si>
  <si>
    <t>Percent of possible gain</t>
  </si>
  <si>
    <t>This is a guideline, and entirely depends on how aggressive the pump gas tune is vs. the E85 tune.  We have seen 5% -17%.  Typical gains are about 10-12%.</t>
  </si>
  <si>
    <t>Enter current horsepower</t>
  </si>
  <si>
    <t>Enter desired ethanol content</t>
  </si>
  <si>
    <t>New power number with desired ethanol content</t>
  </si>
  <si>
    <t>Use this calculator to calculate octane or ethanol content</t>
  </si>
  <si>
    <t>Enter numbers in Yellow</t>
  </si>
  <si>
    <t>New values are in green</t>
  </si>
  <si>
    <t>Engine HP</t>
  </si>
  <si>
    <t>Manual RWHP</t>
  </si>
  <si>
    <t>Auto RWHP</t>
  </si>
  <si>
    <t>New power MAX</t>
  </si>
  <si>
    <t>New power PDS</t>
  </si>
  <si>
    <t>New power Centrigal</t>
  </si>
  <si>
    <t>Boost increase</t>
  </si>
  <si>
    <t>PDS blower is around 12.7% (Per GM on LT5)</t>
  </si>
  <si>
    <t>Centrifigal is around 7.5% (Per Procharger, varies by blower/boost)</t>
  </si>
  <si>
    <t>High stall Auto</t>
  </si>
  <si>
    <t>High Efficiency Auto (DCT, 8/10 speed)</t>
  </si>
  <si>
    <t>These numbers express a theoritical BEST CASE - they do not account for losses due to heat, timing reduction, etc)</t>
  </si>
  <si>
    <t>Enter data in yellow boxes</t>
  </si>
  <si>
    <t>New value is in Green box</t>
  </si>
  <si>
    <t>Enter numbers in YELLOW boxes</t>
  </si>
  <si>
    <t>Numbers in GREEN are new values</t>
  </si>
  <si>
    <t>Engine RWHP</t>
  </si>
  <si>
    <t>PDS and Centri numbers ASSUME NOT PREVIOUSLY BOOSTED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</si>
</sst>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9" fontId="0" fillId="0" borderId="0" xfId="1" applyFont="1"/>
    <xf numFmtId="0" fontId="0" fillId="3" borderId="0" xfId="0" applyFill="1"/>
    <xf numFmtId="0" fontId="0" fillId="4" borderId="0" xfId="0" applyFill="1"/>
    <xf numFmtId="9" fontId="0" fillId="4" borderId="0" xfId="1" applyFont="1" applyFill="1"/>
    <xf numFmtId="0" fontId="0" fillId="5" borderId="0" xfId="0" applyFill="1"/>
    <xf numFmtId="0" fontId="2" fillId="0" borderId="0" xfId="0" applyFont="1"/>
    <xf numFmtId="0" fontId="2" fillId="5" borderId="0" xfId="0" applyFont="1" applyFill="1"/>
    <xf numFmtId="1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6" borderId="0" xfId="0" applyFill="1"/>
    <xf numFmtId="0" fontId="3" fillId="3" borderId="0" xfId="0" applyFont="1" applyFill="1"/>
    <xf numFmtId="168" fontId="0" fillId="2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C1F8-FAF3-472F-BA15-4956C57EC928}">
  <dimension ref="A1:K18"/>
  <sheetViews>
    <sheetView workbookViewId="0">
      <selection activeCell="J27" sqref="J27"/>
    </sheetView>
  </sheetViews>
  <sheetFormatPr defaultRowHeight="15" x14ac:dyDescent="0.25"/>
  <cols>
    <col min="4" max="4" width="9.140625" customWidth="1"/>
    <col min="6" max="6" width="29" customWidth="1"/>
    <col min="8" max="8" width="9.140625" customWidth="1"/>
    <col min="10" max="10" width="19.28515625" customWidth="1"/>
    <col min="12" max="12" width="9.140625" customWidth="1"/>
  </cols>
  <sheetData>
    <row r="1" spans="1:11" ht="26.25" x14ac:dyDescent="0.4">
      <c r="A1" s="8" t="s">
        <v>0</v>
      </c>
      <c r="B1" s="6"/>
      <c r="C1" s="6"/>
      <c r="D1" s="6"/>
      <c r="E1" s="6"/>
    </row>
    <row r="3" spans="1:11" x14ac:dyDescent="0.25">
      <c r="A3" s="6" t="s">
        <v>34</v>
      </c>
      <c r="B3" s="6"/>
      <c r="C3" s="6"/>
      <c r="D3" s="6"/>
      <c r="E3" s="6"/>
      <c r="F3" s="6"/>
    </row>
    <row r="4" spans="1:11" x14ac:dyDescent="0.25">
      <c r="A4" t="s">
        <v>1</v>
      </c>
      <c r="B4" t="s">
        <v>2</v>
      </c>
      <c r="C4" t="s">
        <v>4</v>
      </c>
      <c r="F4" t="s">
        <v>5</v>
      </c>
    </row>
    <row r="5" spans="1:11" x14ac:dyDescent="0.25">
      <c r="A5">
        <v>87</v>
      </c>
      <c r="B5" s="1"/>
      <c r="C5" s="1">
        <f>SUM(A5*B5)</f>
        <v>0</v>
      </c>
    </row>
    <row r="6" spans="1:11" x14ac:dyDescent="0.25">
      <c r="A6">
        <v>91</v>
      </c>
      <c r="B6" s="1"/>
      <c r="C6" s="1">
        <f t="shared" ref="C6:C9" si="0">SUM(A6*B6)</f>
        <v>0</v>
      </c>
      <c r="F6" t="s">
        <v>6</v>
      </c>
      <c r="G6" s="1">
        <v>85</v>
      </c>
      <c r="J6" t="s">
        <v>15</v>
      </c>
      <c r="K6">
        <f>SUM(G8+G13)</f>
        <v>18.3</v>
      </c>
    </row>
    <row r="7" spans="1:11" x14ac:dyDescent="0.25">
      <c r="A7">
        <v>93</v>
      </c>
      <c r="B7" s="1">
        <v>10</v>
      </c>
      <c r="C7" s="1">
        <f t="shared" si="0"/>
        <v>930</v>
      </c>
      <c r="F7" t="s">
        <v>7</v>
      </c>
      <c r="G7" s="1">
        <v>10</v>
      </c>
      <c r="J7" t="s">
        <v>17</v>
      </c>
      <c r="K7">
        <f>SUM(G9+G14)</f>
        <v>1.6999999999999993</v>
      </c>
    </row>
    <row r="8" spans="1:11" x14ac:dyDescent="0.25">
      <c r="A8">
        <v>94</v>
      </c>
      <c r="B8" s="1"/>
      <c r="C8" s="1">
        <f t="shared" si="0"/>
        <v>0</v>
      </c>
      <c r="F8" t="s">
        <v>8</v>
      </c>
      <c r="G8">
        <f>SUM((G6*G7)/100)</f>
        <v>8.5</v>
      </c>
      <c r="J8" t="s">
        <v>14</v>
      </c>
      <c r="K8">
        <f>SUM(G7+G12)</f>
        <v>20</v>
      </c>
    </row>
    <row r="9" spans="1:11" x14ac:dyDescent="0.25">
      <c r="A9">
        <v>110</v>
      </c>
      <c r="B9" s="1">
        <v>4</v>
      </c>
      <c r="C9" s="1">
        <f t="shared" si="0"/>
        <v>440</v>
      </c>
      <c r="F9" t="s">
        <v>9</v>
      </c>
      <c r="G9">
        <f>SUM(G7-G8)</f>
        <v>1.5</v>
      </c>
      <c r="J9" t="s">
        <v>16</v>
      </c>
      <c r="K9" s="5">
        <f>SUM(K6/K8)</f>
        <v>0.91500000000000004</v>
      </c>
    </row>
    <row r="10" spans="1:11" x14ac:dyDescent="0.25">
      <c r="A10" t="s">
        <v>3</v>
      </c>
      <c r="B10">
        <f>SUM(B5:B9)</f>
        <v>14</v>
      </c>
      <c r="C10">
        <f>SUM(C5:C9)</f>
        <v>1370</v>
      </c>
    </row>
    <row r="11" spans="1:11" x14ac:dyDescent="0.25">
      <c r="F11" t="s">
        <v>10</v>
      </c>
      <c r="G11" s="1">
        <v>98</v>
      </c>
    </row>
    <row r="12" spans="1:11" x14ac:dyDescent="0.25">
      <c r="A12" t="s">
        <v>1</v>
      </c>
      <c r="C12" s="4">
        <f>SUM(C10/B10)</f>
        <v>97.857142857142861</v>
      </c>
      <c r="F12" t="s">
        <v>11</v>
      </c>
      <c r="G12" s="1">
        <v>10</v>
      </c>
    </row>
    <row r="13" spans="1:11" x14ac:dyDescent="0.25">
      <c r="F13" t="s">
        <v>12</v>
      </c>
      <c r="G13">
        <f>SUM((G11*G12)/100)</f>
        <v>9.8000000000000007</v>
      </c>
    </row>
    <row r="14" spans="1:11" x14ac:dyDescent="0.25">
      <c r="F14" t="s">
        <v>13</v>
      </c>
      <c r="G14">
        <f>SUM(G12-G13)</f>
        <v>0.19999999999999929</v>
      </c>
    </row>
    <row r="16" spans="1:11" x14ac:dyDescent="0.25">
      <c r="A16" s="1" t="s">
        <v>35</v>
      </c>
      <c r="B16" s="1"/>
      <c r="C16" s="1"/>
    </row>
    <row r="18" spans="1:3" x14ac:dyDescent="0.25">
      <c r="A18" s="4" t="s">
        <v>36</v>
      </c>
      <c r="B18" s="4"/>
      <c r="C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8228-9546-460B-B80F-1F95694728AE}">
  <dimension ref="A1:J26"/>
  <sheetViews>
    <sheetView tabSelected="1" workbookViewId="0">
      <selection activeCell="F15" sqref="F15"/>
    </sheetView>
  </sheetViews>
  <sheetFormatPr defaultRowHeight="15" x14ac:dyDescent="0.25"/>
  <cols>
    <col min="1" max="1" width="23.7109375" customWidth="1"/>
    <col min="2" max="2" width="10.28515625" customWidth="1"/>
    <col min="3" max="3" width="14" customWidth="1"/>
    <col min="4" max="4" width="12.140625" customWidth="1"/>
    <col min="5" max="5" width="14.85546875" customWidth="1"/>
    <col min="6" max="6" width="31.140625" customWidth="1"/>
    <col min="9" max="9" width="22.85546875" customWidth="1"/>
    <col min="10" max="10" width="13.42578125" customWidth="1"/>
  </cols>
  <sheetData>
    <row r="1" spans="1:10" s="7" customFormat="1" ht="26.25" x14ac:dyDescent="0.4">
      <c r="A1" s="8" t="s">
        <v>18</v>
      </c>
      <c r="B1" s="8"/>
    </row>
    <row r="3" spans="1:10" ht="29.25" customHeight="1" x14ac:dyDescent="0.25">
      <c r="B3" s="14" t="s">
        <v>37</v>
      </c>
      <c r="C3" s="14" t="s">
        <v>38</v>
      </c>
      <c r="D3" s="14" t="s">
        <v>39</v>
      </c>
      <c r="E3" s="14" t="s">
        <v>46</v>
      </c>
      <c r="F3" s="15" t="s">
        <v>47</v>
      </c>
      <c r="J3" s="14" t="s">
        <v>53</v>
      </c>
    </row>
    <row r="4" spans="1:10" x14ac:dyDescent="0.25">
      <c r="A4" t="s">
        <v>19</v>
      </c>
      <c r="B4" s="9">
        <v>550</v>
      </c>
      <c r="C4" s="10">
        <f>SUM(B4*0.85)</f>
        <v>467.5</v>
      </c>
      <c r="D4" s="11">
        <f>SUM(B4*0.82)</f>
        <v>451</v>
      </c>
      <c r="E4" s="10">
        <f>SUM(B4*0.75)</f>
        <v>412.5</v>
      </c>
      <c r="F4" s="11">
        <f>SUM(B4*0.89)</f>
        <v>489.5</v>
      </c>
      <c r="I4" t="s">
        <v>19</v>
      </c>
      <c r="J4" s="9">
        <v>340</v>
      </c>
    </row>
    <row r="5" spans="1:10" x14ac:dyDescent="0.25">
      <c r="A5" t="s">
        <v>20</v>
      </c>
      <c r="B5" s="9">
        <v>0</v>
      </c>
      <c r="C5" s="12"/>
      <c r="D5" s="13"/>
      <c r="E5" s="12"/>
      <c r="I5" t="s">
        <v>20</v>
      </c>
      <c r="J5" s="9">
        <v>0</v>
      </c>
    </row>
    <row r="6" spans="1:10" x14ac:dyDescent="0.25">
      <c r="A6" t="s">
        <v>21</v>
      </c>
      <c r="B6" s="18">
        <v>35</v>
      </c>
      <c r="C6" s="12"/>
      <c r="D6" s="13"/>
      <c r="E6" s="12"/>
      <c r="I6" t="s">
        <v>21</v>
      </c>
      <c r="J6" s="9">
        <v>20</v>
      </c>
    </row>
    <row r="7" spans="1:10" x14ac:dyDescent="0.25">
      <c r="A7" t="s">
        <v>40</v>
      </c>
      <c r="B7" s="11">
        <f>SUM(B16*B14)</f>
        <v>1859.5238095238099</v>
      </c>
      <c r="C7" s="11">
        <f>SUM(B7*0.85)</f>
        <v>1580.5952380952383</v>
      </c>
      <c r="D7" s="11">
        <f>SUM(B7*0.82)</f>
        <v>1524.8095238095241</v>
      </c>
      <c r="E7" s="11">
        <f>SUM(B7*0.75)</f>
        <v>1394.6428571428573</v>
      </c>
      <c r="F7" s="11">
        <f>SUM(B7*0.89)</f>
        <v>1654.9761904761908</v>
      </c>
      <c r="I7" t="s">
        <v>40</v>
      </c>
      <c r="J7" s="11">
        <f>SUM(J16*J14)</f>
        <v>802.58503401360565</v>
      </c>
    </row>
    <row r="8" spans="1:10" x14ac:dyDescent="0.25">
      <c r="A8" t="s">
        <v>41</v>
      </c>
      <c r="B8" s="11">
        <f>SUM(B7*0.873)</f>
        <v>1623.3642857142861</v>
      </c>
      <c r="C8" s="11">
        <f t="shared" ref="C8:C9" si="0">SUM(B8*0.85)</f>
        <v>1379.8596428571432</v>
      </c>
      <c r="D8" s="11">
        <f t="shared" ref="D8:D9" si="1">SUM(B8*0.82)</f>
        <v>1331.1587142857145</v>
      </c>
      <c r="E8" s="11">
        <f t="shared" ref="E8:E9" si="2">SUM(B8*0.75)</f>
        <v>1217.5232142857146</v>
      </c>
      <c r="F8" s="11">
        <f t="shared" ref="F8:F9" si="3">SUM(B8*0.89)</f>
        <v>1444.7942142857146</v>
      </c>
      <c r="I8" t="s">
        <v>41</v>
      </c>
      <c r="J8" s="11">
        <f>SUM(J7*0.873)</f>
        <v>700.65673469387775</v>
      </c>
    </row>
    <row r="9" spans="1:10" x14ac:dyDescent="0.25">
      <c r="A9" t="s">
        <v>42</v>
      </c>
      <c r="B9" s="11">
        <f>SUM(B7*0.93)</f>
        <v>1729.3571428571433</v>
      </c>
      <c r="C9" s="11">
        <f t="shared" si="0"/>
        <v>1469.9535714285719</v>
      </c>
      <c r="D9" s="11">
        <f t="shared" si="1"/>
        <v>1418.0728571428574</v>
      </c>
      <c r="E9" s="11">
        <f t="shared" si="2"/>
        <v>1297.0178571428576</v>
      </c>
      <c r="F9" s="11">
        <f t="shared" si="3"/>
        <v>1539.1278571428577</v>
      </c>
      <c r="I9" t="s">
        <v>42</v>
      </c>
      <c r="J9" s="11">
        <f>SUM(J7*0.93)</f>
        <v>746.40408163265329</v>
      </c>
    </row>
    <row r="13" spans="1:10" x14ac:dyDescent="0.25">
      <c r="A13" t="s">
        <v>23</v>
      </c>
      <c r="B13">
        <f>SUM(B5+14.7)</f>
        <v>14.7</v>
      </c>
      <c r="I13" t="s">
        <v>23</v>
      </c>
      <c r="J13">
        <f>SUM(J5+14.7)</f>
        <v>14.7</v>
      </c>
    </row>
    <row r="14" spans="1:10" x14ac:dyDescent="0.25">
      <c r="A14" t="s">
        <v>24</v>
      </c>
      <c r="B14">
        <f>SUM(B6+14.7)</f>
        <v>49.7</v>
      </c>
      <c r="I14" t="s">
        <v>24</v>
      </c>
      <c r="J14">
        <f>SUM(J6+14.7)</f>
        <v>34.700000000000003</v>
      </c>
    </row>
    <row r="15" spans="1:10" x14ac:dyDescent="0.25">
      <c r="A15" t="s">
        <v>43</v>
      </c>
      <c r="B15">
        <f>SUM(B14-B13)</f>
        <v>35</v>
      </c>
      <c r="I15" t="s">
        <v>43</v>
      </c>
      <c r="J15">
        <f>SUM(J14-J13)</f>
        <v>20.000000000000004</v>
      </c>
    </row>
    <row r="16" spans="1:10" x14ac:dyDescent="0.25">
      <c r="A16" t="s">
        <v>25</v>
      </c>
      <c r="B16">
        <f>SUM(B4/B13)</f>
        <v>37.414965986394563</v>
      </c>
      <c r="I16" t="s">
        <v>25</v>
      </c>
      <c r="J16">
        <f>SUM(J4/J13)</f>
        <v>23.129251700680275</v>
      </c>
    </row>
    <row r="19" spans="1:6" x14ac:dyDescent="0.25">
      <c r="A19" s="3" t="s">
        <v>54</v>
      </c>
      <c r="B19" s="3"/>
      <c r="C19" s="3"/>
      <c r="D19" s="3"/>
    </row>
    <row r="20" spans="1:6" x14ac:dyDescent="0.25">
      <c r="A20" s="3" t="s">
        <v>44</v>
      </c>
      <c r="B20" s="3"/>
      <c r="C20" s="3"/>
      <c r="D20" s="3"/>
    </row>
    <row r="21" spans="1:6" x14ac:dyDescent="0.25">
      <c r="A21" s="3" t="s">
        <v>45</v>
      </c>
      <c r="B21" s="3"/>
      <c r="C21" s="3"/>
      <c r="D21" s="3"/>
    </row>
    <row r="23" spans="1:6" x14ac:dyDescent="0.25">
      <c r="A23" s="16" t="s">
        <v>48</v>
      </c>
      <c r="B23" s="16"/>
      <c r="C23" s="16"/>
      <c r="D23" s="16"/>
      <c r="E23" s="16"/>
      <c r="F23" s="16"/>
    </row>
    <row r="25" spans="1:6" x14ac:dyDescent="0.25">
      <c r="A25" s="1" t="s">
        <v>51</v>
      </c>
      <c r="B25" s="1"/>
    </row>
    <row r="26" spans="1:6" x14ac:dyDescent="0.25">
      <c r="A26" s="4" t="s">
        <v>52</v>
      </c>
      <c r="B2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359F-4EE7-4839-BBB9-A52D742F78B5}">
  <dimension ref="A1:M10"/>
  <sheetViews>
    <sheetView workbookViewId="0">
      <selection activeCell="D24" sqref="D24"/>
    </sheetView>
  </sheetViews>
  <sheetFormatPr defaultRowHeight="15" x14ac:dyDescent="0.25"/>
  <cols>
    <col min="1" max="1" width="20.5703125" customWidth="1"/>
    <col min="2" max="2" width="13.42578125" customWidth="1"/>
  </cols>
  <sheetData>
    <row r="1" spans="1:13" s="7" customFormat="1" ht="26.25" x14ac:dyDescent="0.4">
      <c r="A1" s="8" t="s">
        <v>26</v>
      </c>
      <c r="B1" s="8"/>
    </row>
    <row r="2" spans="1:13" x14ac:dyDescent="0.2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3" x14ac:dyDescent="0.25">
      <c r="A4" t="s">
        <v>27</v>
      </c>
      <c r="B4" s="1">
        <v>716</v>
      </c>
      <c r="C4" t="s">
        <v>31</v>
      </c>
    </row>
    <row r="5" spans="1:13" x14ac:dyDescent="0.25">
      <c r="A5" t="s">
        <v>28</v>
      </c>
      <c r="B5" s="1">
        <v>10</v>
      </c>
      <c r="C5" t="s">
        <v>32</v>
      </c>
    </row>
    <row r="6" spans="1:13" x14ac:dyDescent="0.25">
      <c r="A6" t="s">
        <v>29</v>
      </c>
      <c r="B6" s="2">
        <f>SUM((B5-0.1)*0.01176)</f>
        <v>0.116424</v>
      </c>
    </row>
    <row r="7" spans="1:13" x14ac:dyDescent="0.25">
      <c r="A7" t="s">
        <v>22</v>
      </c>
      <c r="B7" s="4">
        <f>SUM((B6*0.11*B4)+B4)</f>
        <v>725.16955424000002</v>
      </c>
      <c r="C7" t="s">
        <v>33</v>
      </c>
    </row>
    <row r="9" spans="1:13" x14ac:dyDescent="0.25">
      <c r="A9" s="1" t="s">
        <v>49</v>
      </c>
      <c r="B9" s="1"/>
    </row>
    <row r="10" spans="1:13" x14ac:dyDescent="0.25">
      <c r="A10" s="4" t="s">
        <v>50</v>
      </c>
      <c r="B10" s="4"/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</vt:lpstr>
      <vt:lpstr>Boost</vt:lpstr>
      <vt:lpstr>Ethanol Modifier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Greg's Tuning Operation</dc:creator>
  <cp:lastModifiedBy>Greg Adams</cp:lastModifiedBy>
  <dcterms:created xsi:type="dcterms:W3CDTF">2024-07-14T18:53:26Z</dcterms:created>
  <dcterms:modified xsi:type="dcterms:W3CDTF">2025-05-22T16:39:27Z</dcterms:modified>
</cp:coreProperties>
</file>